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9 месяцев 2024-2025" sheetId="1" r:id="rId1"/>
  </sheets>
  <definedNames>
    <definedName name="_xlnm.Print_Area" localSheetId="0">'9 месяцев 2024-2025'!$A$1:$E$99</definedName>
  </definedNames>
  <calcPr calcId="145621"/>
</workbook>
</file>

<file path=xl/calcChain.xml><?xml version="1.0" encoding="utf-8"?>
<calcChain xmlns="http://schemas.openxmlformats.org/spreadsheetml/2006/main">
  <c r="D60" i="1" l="1"/>
  <c r="E66" i="1"/>
  <c r="D28" i="1" l="1"/>
  <c r="C28" i="1"/>
  <c r="C26" i="1"/>
  <c r="E33" i="1" l="1"/>
  <c r="E96" i="1" l="1"/>
  <c r="E95" i="1"/>
  <c r="E85" i="1" l="1"/>
  <c r="D84" i="1"/>
  <c r="C84" i="1"/>
  <c r="E84" i="1" l="1"/>
  <c r="E69" i="1"/>
  <c r="C40" i="1" l="1"/>
  <c r="E11" i="1" l="1"/>
  <c r="D9" i="1"/>
  <c r="C92" i="1" l="1"/>
  <c r="C88" i="1" l="1"/>
  <c r="E90" i="1"/>
  <c r="E74" i="1"/>
  <c r="E70" i="1"/>
  <c r="E67" i="1"/>
  <c r="E63" i="1"/>
  <c r="C91" i="1" l="1"/>
  <c r="C79" i="1"/>
  <c r="C60" i="1"/>
  <c r="C56" i="1"/>
  <c r="C55" i="1" l="1"/>
  <c r="C54" i="1" s="1"/>
  <c r="D40" i="1"/>
  <c r="E48" i="1"/>
  <c r="D92" i="1" l="1"/>
  <c r="E93" i="1"/>
  <c r="E94" i="1"/>
  <c r="E97" i="1"/>
  <c r="E98" i="1"/>
  <c r="E92" i="1" l="1"/>
  <c r="E73" i="1"/>
  <c r="E64" i="1"/>
  <c r="E61" i="1"/>
  <c r="C46" i="1" l="1"/>
  <c r="C37" i="1"/>
  <c r="E77" i="1" l="1"/>
  <c r="E71" i="1"/>
  <c r="E41" i="1" l="1"/>
  <c r="E27" i="1"/>
  <c r="D91" i="1" l="1"/>
  <c r="D88" i="1" l="1"/>
  <c r="E88" i="1" s="1"/>
  <c r="E75" i="1" l="1"/>
  <c r="E36" i="1" l="1"/>
  <c r="E43" i="1"/>
  <c r="E89" i="1" l="1"/>
  <c r="E82" i="1"/>
  <c r="E83" i="1"/>
  <c r="E68" i="1"/>
  <c r="E72" i="1"/>
  <c r="E76" i="1"/>
  <c r="E78" i="1"/>
  <c r="E62" i="1"/>
  <c r="E65" i="1"/>
  <c r="D79" i="1" l="1"/>
  <c r="E86" i="1" l="1"/>
  <c r="E60" i="1" l="1"/>
  <c r="E35" i="1" l="1"/>
  <c r="E31" i="1"/>
  <c r="C53" i="1" l="1"/>
  <c r="D26" i="1" l="1"/>
  <c r="D56" i="1" l="1"/>
  <c r="D55" i="1" s="1"/>
  <c r="D54" i="1" s="1"/>
  <c r="D46" i="1" l="1"/>
  <c r="E87" i="1" l="1"/>
  <c r="E59" i="1"/>
  <c r="E58" i="1"/>
  <c r="E57" i="1"/>
  <c r="E56" i="1" l="1"/>
  <c r="E51" i="1"/>
  <c r="E45" i="1" l="1"/>
  <c r="E34" i="1"/>
  <c r="C21" i="1"/>
  <c r="C17" i="1"/>
  <c r="C12" i="1"/>
  <c r="C9" i="1"/>
  <c r="C7" i="1"/>
  <c r="C25" i="1" l="1"/>
  <c r="C6" i="1" s="1"/>
  <c r="C99" i="1" l="1"/>
  <c r="E91" i="1"/>
  <c r="E49" i="1"/>
  <c r="E81" i="1"/>
  <c r="E80" i="1"/>
  <c r="E47" i="1"/>
  <c r="E44" i="1"/>
  <c r="E42" i="1"/>
  <c r="E38" i="1"/>
  <c r="E32" i="1"/>
  <c r="E30" i="1"/>
  <c r="E29" i="1"/>
  <c r="E24" i="1"/>
  <c r="E22" i="1"/>
  <c r="E20" i="1"/>
  <c r="E19" i="1"/>
  <c r="E18" i="1"/>
  <c r="E16" i="1"/>
  <c r="E15" i="1"/>
  <c r="E14" i="1"/>
  <c r="E13" i="1"/>
  <c r="E10" i="1"/>
  <c r="E8" i="1"/>
  <c r="E40" i="1" l="1"/>
  <c r="E79" i="1"/>
  <c r="E55" i="1" s="1"/>
  <c r="E54" i="1" s="1"/>
  <c r="E39" i="1" l="1"/>
  <c r="E23" i="1"/>
  <c r="E26" i="1" l="1"/>
  <c r="E28" i="1"/>
  <c r="D17" i="1"/>
  <c r="D7" i="1"/>
  <c r="E7" i="1" l="1"/>
  <c r="E17" i="1"/>
  <c r="E50" i="1" l="1"/>
  <c r="E46" i="1"/>
  <c r="D37" i="1"/>
  <c r="E37" i="1" s="1"/>
  <c r="D21" i="1"/>
  <c r="E21" i="1" s="1"/>
  <c r="D12" i="1" l="1"/>
  <c r="E12" i="1" s="1"/>
  <c r="E9" i="1"/>
  <c r="E25" i="1" l="1"/>
  <c r="D25" i="1"/>
  <c r="D53" i="1"/>
  <c r="E53" i="1" s="1"/>
  <c r="D6" i="1" l="1"/>
  <c r="D99" i="1" s="1"/>
  <c r="E99" i="1" l="1"/>
  <c r="E6" i="1"/>
</calcChain>
</file>

<file path=xl/sharedStrings.xml><?xml version="1.0" encoding="utf-8"?>
<sst xmlns="http://schemas.openxmlformats.org/spreadsheetml/2006/main" count="192" uniqueCount="192">
  <si>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</si>
  <si>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</si>
  <si>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</si>
  <si>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</si>
  <si>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</si>
  <si>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</si>
  <si>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</si>
  <si>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</si>
  <si>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</si>
  <si>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>117 05040 04 0000 180</t>
  </si>
  <si>
    <t xml:space="preserve"> - 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</si>
  <si>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</si>
  <si>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</si>
  <si>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</si>
  <si>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</si>
  <si>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</si>
  <si>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</si>
  <si>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</si>
  <si>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тыс.руб.</t>
  </si>
  <si>
    <t>2 02 15001 04 0000 151</t>
  </si>
  <si>
    <t>- дотации бюджетам городских округов на выравнивание бюджетной обеспеченности</t>
  </si>
  <si>
    <t>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</si>
  <si>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</si>
  <si>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</si>
  <si>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</si>
  <si>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</si>
  <si>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</si>
  <si>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</si>
  <si>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</si>
  <si>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</si>
  <si>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</si>
  <si>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114 06024 00 0000 000</t>
  </si>
  <si>
    <t xml:space="preserve">117 01040 04 0100 180 </t>
  </si>
  <si>
    <t>- 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</si>
  <si>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</si>
  <si>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</si>
  <si>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</si>
  <si>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</si>
  <si>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</si>
  <si>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2 02 45303 04 0000 150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</si>
  <si>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</si>
  <si>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плата поступившая в рамках договора за предоставления права на размещение и эксплуатац.нестационарного торгового объекта, установку и эксплуат.рекламных конструкц.на землях или зем.уч.,находящ. в собственности городских округов,и на землях или земельн.</t>
  </si>
  <si>
    <t>2 02 25113 04 0000 150</t>
  </si>
  <si>
    <t>2 02 25304 04 0000 150</t>
  </si>
  <si>
    <t xml:space="preserve"> 2 02 25555 04 0000 150</t>
  </si>
  <si>
    <t>2 02 29999 04 0000 150</t>
  </si>
  <si>
    <t xml:space="preserve"> 2 02 30000 04 0000 150</t>
  </si>
  <si>
    <t xml:space="preserve"> 2 02 30024 04 0000 150</t>
  </si>
  <si>
    <t>2 02 30027 04 0000 150</t>
  </si>
  <si>
    <t>2 02 4000 00 0000 150</t>
  </si>
  <si>
    <t>2 02 49999 04 0000 150</t>
  </si>
  <si>
    <t xml:space="preserve"> 2 18 04010 04 0000 150</t>
  </si>
  <si>
    <t>2 19 00000 04 0000 150</t>
  </si>
  <si>
    <t>2 19 60010 04 0000 150</t>
  </si>
  <si>
    <t>2 02 25519 04 0000 150</t>
  </si>
  <si>
    <t xml:space="preserve"> - субсидии бюджетам городских округов на поддержку отрасли культуры</t>
  </si>
  <si>
    <t>2 02 35082 04 0000 150</t>
  </si>
  <si>
    <t>2 18 04030 04 0000 150</t>
  </si>
  <si>
    <t xml:space="preserve"> - доходы бюджетов городских округов от возврата иными организациями остатков субсидий прошлых лет</t>
  </si>
  <si>
    <t>2 19 25304 04 0000 150</t>
  </si>
  <si>
    <t>2 19 45303 04 0000 150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</si>
  <si>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</si>
  <si>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</si>
  <si>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</si>
  <si>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</si>
  <si>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>Налоги на прибыль, доходы:</t>
  </si>
  <si>
    <t>Налоги на товары (работы, услуги), реализуемые на территории Российской Федерации:</t>
  </si>
  <si>
    <t>Налоги на совокупный доход:</t>
  </si>
  <si>
    <t>Налоги на имущество:</t>
  </si>
  <si>
    <t>Задолженность и перерасчеты по отменненым налогам и сборам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</si>
  <si>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</si>
  <si>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 государственных и муниципальных унитарных предприятий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</si>
  <si>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</si>
  <si>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</si>
  <si>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</si>
  <si>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доходы:</t>
  </si>
  <si>
    <t xml:space="preserve">Государственная пошлина :   </t>
  </si>
  <si>
    <t xml:space="preserve"> - единый налог на вмененный доход для отдельных видов деятельности                     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</si>
  <si>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</si>
  <si>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</si>
  <si>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</si>
  <si>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Налоги, сборы и регулярные платежи за пользование природными ресурсами:</t>
  </si>
  <si>
    <t xml:space="preserve"> - налог на добычу общераспраспространенных полезных ископаемых</t>
  </si>
  <si>
    <t>Итого налоговые доходы:</t>
  </si>
  <si>
    <t>Доходы от использования имущества, находящегося в государственной и муниципальной собственности:</t>
  </si>
  <si>
    <t xml:space="preserve">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</si>
  <si>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активов:</t>
  </si>
  <si>
    <t xml:space="preserve">  -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</si>
  <si>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доходы от реализации вымороченного имущества, обращенного в собственность городских округов </t>
  </si>
  <si>
    <t>Штрафы, санкции, возмещение ущерба:</t>
  </si>
  <si>
    <t>Итого неналоговые  доходы: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</si>
  <si>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</si>
  <si>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</si>
  <si>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</si>
  <si>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</si>
  <si>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</si>
  <si>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</si>
  <si>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</si>
  <si>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</si>
  <si>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</si>
  <si>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</si>
  <si>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</si>
  <si>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</si>
  <si>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</si>
  <si>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</si>
  <si>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</si>
  <si>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</si>
  <si>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</si>
  <si>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</si>
  <si>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</si>
  <si>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</si>
  <si>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</si>
  <si>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</si>
  <si>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1 11 05034 04 0000 120</t>
  </si>
  <si>
    <t>1 11 05074 04 0000 120</t>
  </si>
  <si>
    <t>1 11 07014 00 0000 000</t>
  </si>
  <si>
    <t>1 11 09044 04 0000 140</t>
  </si>
  <si>
    <t>1 11 09080 04 0100 120</t>
  </si>
  <si>
    <t>1 12 00000 00 0000 000</t>
  </si>
  <si>
    <t>1 12 01000 01 0000 120</t>
  </si>
  <si>
    <t>1 14 00000 00 0000 000</t>
  </si>
  <si>
    <t>1 14 02040 04 0000 410</t>
  </si>
  <si>
    <t>1 14 03040 04 1000 410</t>
  </si>
  <si>
    <t>1 14 06012 04 0000 430</t>
  </si>
  <si>
    <t>1 16 00000 00 0000 000</t>
  </si>
  <si>
    <t>1 17 00000 00 0000 000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</si>
  <si>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</si>
  <si>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</si>
  <si>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>1 14 01040 04 1000 410</t>
  </si>
  <si>
    <t xml:space="preserve"> - доходы от продажи квартир, находящихся в муниципальной собственности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</si>
  <si>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</si>
  <si>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прочие субсидии бюджетам городских округов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</si>
  <si>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</si>
  <si>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</si>
  <si>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</si>
  <si>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</si>
  <si>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</si>
  <si>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</si>
  <si>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</si>
  <si>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2 02 25467 04 0000 150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</si>
  <si>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</si>
  <si>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2 02 25750 04 0000 150</t>
  </si>
  <si>
    <t>-  субсидии бюджетам городских округов на софинансирование капитальных вложений в объекты муниципальной собственности</t>
  </si>
  <si>
    <t>2 02 15002 04 0000 150</t>
  </si>
  <si>
    <t>2 02 10000 00 0000 150</t>
  </si>
  <si>
    <t>2 02 20000 00 0000 150</t>
  </si>
  <si>
    <t>2 02 20077 04 0000 150</t>
  </si>
  <si>
    <t>2 02 25098 04 0000 150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</si>
  <si>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</si>
  <si>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
 - субсидии бюджетам городских округов на реализацию мероприятий по обеспечению жильем молодых семей
</t>
  </si>
  <si>
    <t>2 02 25497 04 0000 150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</si>
  <si>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</si>
  <si>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</si>
  <si>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2 02 30029 04 0000 150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</si>
  <si>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</si>
  <si>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</si>
  <si>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</si>
  <si>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</t>
  </si>
  <si>
    <t>2 02 20299 04 0000 150</t>
  </si>
  <si>
    <t>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</si>
  <si>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</si>
  <si>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 xml:space="preserve"> 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</si>
  <si>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2 02 25179 04 0000 150</t>
  </si>
  <si>
    <t xml:space="preserve"> - cубсидии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</si>
  <si>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2 02 25424 04 0000 150</t>
  </si>
  <si>
    <t xml:space="preserve"> -cубсидии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</si>
  <si>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2 02 25514 04 0000 150</t>
  </si>
  <si>
    <t xml:space="preserve"> - cубсидии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</si>
  <si>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</si>
  <si>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- cубвенции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</si>
  <si>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-возврат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</si>
  <si>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1 03 03000 01 0000 110</t>
  </si>
  <si>
    <t>- туристический налог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</si>
  <si>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</si>
  <si>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2 02 25315 04 0000 150</t>
  </si>
  <si>
    <t>2 02 45505 04 0000 150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</si>
  <si>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</si>
  <si>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 xml:space="preserve"> -возврат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</si>
  <si>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2 19 25179 04 0000 150</t>
  </si>
  <si>
    <t xml:space="preserve"> - возврат остатков субсидий на развитие сети учреждений культурно-досугового типа из бюджетов городских округов</t>
  </si>
  <si>
    <t>2 19 25513 04 0000 150</t>
  </si>
  <si>
    <t xml:space="preserve"> 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</si>
  <si>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2 19 45050 04 0000 150</t>
  </si>
  <si>
    <t xml:space="preserve">     Аналитические данные о поступлении доходов в бюджет муниципального образования "Город Майкоп" по видам доходов за 9 месяцев 2024 года в сравнении с 9 месяцами 2025 года</t>
  </si>
  <si>
    <t>Фактическое поступление за 9 месяцев 2024 года</t>
  </si>
  <si>
    <t>Фактическое поступление за 9 месяцев 2025 года</t>
  </si>
  <si>
    <t>1 11 05410 04 0000 120</t>
  </si>
  <si>
    <t xml:space="preserve">   *плата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</si>
  <si>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2 02 19999 04 0000 150</t>
  </si>
  <si>
    <t xml:space="preserve">- прочие дотации бюджетам городских округов 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</si>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</sst>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11" fillId="0" borderId="3">
      <alignment horizontal="center"/>
    </xf>
    <xf numFmtId="0" fontId="11" fillId="0" borderId="4">
      <alignment horizontal="left" wrapText="1" indent="2"/>
    </xf>
  </cellStyleXfs>
  <cellXfs count="5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/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164" fontId="1" fillId="0" borderId="3" xfId="3" applyNumberFormat="1" applyFont="1" applyFill="1" applyAlignment="1" applyProtection="1">
      <alignment horizontal="right" vertical="center"/>
    </xf>
    <xf numFmtId="164" fontId="1" fillId="0" borderId="10" xfId="3" applyNumberFormat="1" applyFont="1" applyFill="1" applyBorder="1" applyAlignment="1" applyProtection="1">
      <alignment horizontal="right" vertical="center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5" applyNumberFormat="1" applyFont="1" applyFill="1" applyBorder="1" applyAlignment="1" applyProtection="1">
      <alignment horizontal="right" vertical="center"/>
    </xf>
    <xf numFmtId="164" fontId="1" fillId="0" borderId="1" xfId="5" applyNumberFormat="1" applyFont="1" applyFill="1" applyBorder="1" applyAlignment="1" applyProtection="1">
      <alignment horizontal="right" vertical="center"/>
    </xf>
    <xf numFmtId="164" fontId="1" fillId="0" borderId="1" xfId="3" applyNumberFormat="1" applyFont="1" applyFill="1" applyBorder="1" applyAlignment="1" applyProtection="1">
      <alignment horizontal="right" vertical="center"/>
    </xf>
    <xf numFmtId="49" fontId="1" fillId="0" borderId="8" xfId="1" applyNumberFormat="1" applyFont="1" applyFill="1" applyBorder="1" applyAlignment="1" applyProtection="1">
      <alignment horizontal="center" vertical="center"/>
    </xf>
    <xf numFmtId="49" fontId="1" fillId="0" borderId="8" xfId="2" applyNumberFormat="1" applyFont="1" applyFill="1" applyBorder="1" applyAlignment="1" applyProtection="1">
      <alignment horizontal="left" vertical="center" wrapText="1"/>
    </xf>
    <xf numFmtId="164" fontId="1" fillId="0" borderId="7" xfId="3" applyNumberFormat="1" applyFont="1" applyFill="1" applyBorder="1" applyAlignment="1" applyProtection="1">
      <alignment horizontal="right" vertical="center"/>
    </xf>
    <xf numFmtId="164" fontId="1" fillId="0" borderId="8" xfId="0" applyNumberFormat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right" vertical="center"/>
    </xf>
    <xf numFmtId="49" fontId="1" fillId="0" borderId="9" xfId="2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8">
    <cellStyle name="xl31" xfId="7"/>
    <cellStyle name="xl34" xfId="2"/>
    <cellStyle name="xl43" xfId="6"/>
    <cellStyle name="xl52" xfId="1"/>
    <cellStyle name="xl53" xfId="4"/>
    <cellStyle name="xl56" xfId="3"/>
    <cellStyle name="xl57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zoomScaleNormal="100" workbookViewId="0">
      <selection activeCell="C102" sqref="C102:D103"/>
    </sheetView>
  </sheetViews>
  <sheetFormatPr defaultRowHeight="15" x14ac:dyDescent="0.25"/>
  <cols>
    <col min="1" max="1" width="20.28515625" style="19" customWidth="1"/>
    <col min="2" max="2" width="61" style="19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17" customWidth="1"/>
    <col min="7" max="7" width="10.42578125" style="17" bestFit="1" customWidth="1"/>
    <col min="8" max="16384" width="9.140625" style="17"/>
  </cols>
  <sheetData>
    <row r="1" spans="1:5" x14ac:dyDescent="0.25">
      <c r="A1" s="1"/>
      <c r="B1" s="10"/>
      <c r="C1" s="3"/>
    </row>
    <row r="2" spans="1:5" ht="39.75" customHeight="1" x14ac:dyDescent="0.3">
      <c r="A2" s="47" t="s">
        <v>183</v>
      </c>
      <c r="B2" s="48"/>
      <c r="C2" s="48"/>
      <c r="D2" s="48"/>
      <c r="E2" s="48"/>
    </row>
    <row r="3" spans="1:5" ht="23.25" customHeight="1" x14ac:dyDescent="0.25">
      <c r="A3" s="45" t="s">
        <v>18</v>
      </c>
      <c r="B3" s="46"/>
      <c r="C3" s="46"/>
      <c r="D3" s="46"/>
      <c r="E3" s="46"/>
    </row>
    <row r="4" spans="1:5" ht="60" customHeight="1" x14ac:dyDescent="0.25">
      <c r="A4" s="2" t="s">
        <v>0</v>
      </c>
      <c r="B4" s="2" t="s">
        <v>1</v>
      </c>
      <c r="C4" s="6" t="s">
        <v>184</v>
      </c>
      <c r="D4" s="6" t="s">
        <v>185</v>
      </c>
      <c r="E4" s="7" t="s">
        <v>26</v>
      </c>
    </row>
    <row r="5" spans="1:5" s="18" customFormat="1" ht="12.75" x14ac:dyDescent="0.2">
      <c r="A5" s="14">
        <v>1</v>
      </c>
      <c r="B5" s="14">
        <v>2</v>
      </c>
      <c r="C5" s="15">
        <v>3</v>
      </c>
      <c r="D5" s="15">
        <v>4</v>
      </c>
      <c r="E5" s="15">
        <v>5</v>
      </c>
    </row>
    <row r="6" spans="1:5" x14ac:dyDescent="0.25">
      <c r="A6" s="9" t="s">
        <v>91</v>
      </c>
      <c r="B6" s="11" t="s">
        <v>2</v>
      </c>
      <c r="C6" s="4">
        <f>C25+C53</f>
        <v>2232679.4000000004</v>
      </c>
      <c r="D6" s="4">
        <f>D25+D53</f>
        <v>2202620</v>
      </c>
      <c r="E6" s="4">
        <f t="shared" ref="E6:E43" si="0">D6-C6</f>
        <v>-30059.400000000373</v>
      </c>
    </row>
    <row r="7" spans="1:5" x14ac:dyDescent="0.25">
      <c r="A7" s="9" t="s">
        <v>92</v>
      </c>
      <c r="B7" s="21" t="s">
        <v>65</v>
      </c>
      <c r="C7" s="4">
        <f>C8</f>
        <v>1039843.3</v>
      </c>
      <c r="D7" s="4">
        <f>D8</f>
        <v>1029228</v>
      </c>
      <c r="E7" s="4">
        <f t="shared" si="0"/>
        <v>-10615.300000000047</v>
      </c>
    </row>
    <row r="8" spans="1:5" x14ac:dyDescent="0.25">
      <c r="A8" s="9" t="s">
        <v>93</v>
      </c>
      <c r="B8" s="22" t="s">
        <v>61</v>
      </c>
      <c r="C8" s="5">
        <v>1039843.3</v>
      </c>
      <c r="D8" s="5">
        <v>1029228</v>
      </c>
      <c r="E8" s="5">
        <f t="shared" si="0"/>
        <v>-10615.300000000047</v>
      </c>
    </row>
    <row r="9" spans="1:5" ht="25.5" x14ac:dyDescent="0.25">
      <c r="A9" s="9" t="s">
        <v>94</v>
      </c>
      <c r="B9" s="12" t="s">
        <v>66</v>
      </c>
      <c r="C9" s="4">
        <f>C10</f>
        <v>31891.599999999999</v>
      </c>
      <c r="D9" s="4">
        <f>D10+D11</f>
        <v>39540</v>
      </c>
      <c r="E9" s="4">
        <f t="shared" si="0"/>
        <v>7648.4000000000015</v>
      </c>
    </row>
    <row r="10" spans="1:5" ht="25.5" x14ac:dyDescent="0.25">
      <c r="A10" s="9" t="s">
        <v>95</v>
      </c>
      <c r="B10" s="13" t="s">
        <v>62</v>
      </c>
      <c r="C10" s="5">
        <v>31891.599999999999</v>
      </c>
      <c r="D10" s="5">
        <v>36861.1</v>
      </c>
      <c r="E10" s="5">
        <f t="shared" si="0"/>
        <v>4969.5</v>
      </c>
    </row>
    <row r="11" spans="1:5" x14ac:dyDescent="0.25">
      <c r="A11" s="9" t="s">
        <v>171</v>
      </c>
      <c r="B11" s="23" t="s">
        <v>172</v>
      </c>
      <c r="C11" s="5"/>
      <c r="D11" s="5">
        <v>2678.9</v>
      </c>
      <c r="E11" s="5">
        <f t="shared" si="0"/>
        <v>2678.9</v>
      </c>
    </row>
    <row r="12" spans="1:5" x14ac:dyDescent="0.25">
      <c r="A12" s="9" t="s">
        <v>96</v>
      </c>
      <c r="B12" s="11" t="s">
        <v>67</v>
      </c>
      <c r="C12" s="4">
        <f>C13+C14+C15+C16</f>
        <v>694012.4</v>
      </c>
      <c r="D12" s="4">
        <f>D13+D14+D15+D16</f>
        <v>654854.79999999993</v>
      </c>
      <c r="E12" s="4">
        <f t="shared" si="0"/>
        <v>-39157.600000000093</v>
      </c>
    </row>
    <row r="13" spans="1:5" ht="25.5" x14ac:dyDescent="0.25">
      <c r="A13" s="9" t="s">
        <v>97</v>
      </c>
      <c r="B13" s="13" t="s">
        <v>17</v>
      </c>
      <c r="C13" s="5">
        <v>587573</v>
      </c>
      <c r="D13" s="5">
        <v>583697.1</v>
      </c>
      <c r="E13" s="5">
        <f t="shared" si="0"/>
        <v>-3875.9000000000233</v>
      </c>
    </row>
    <row r="14" spans="1:5" x14ac:dyDescent="0.25">
      <c r="A14" s="9" t="s">
        <v>98</v>
      </c>
      <c r="B14" s="22" t="s">
        <v>77</v>
      </c>
      <c r="C14" s="5">
        <v>632.4</v>
      </c>
      <c r="D14" s="5">
        <v>215</v>
      </c>
      <c r="E14" s="5">
        <f>D14-C14</f>
        <v>-417.4</v>
      </c>
    </row>
    <row r="15" spans="1:5" x14ac:dyDescent="0.25">
      <c r="A15" s="9" t="s">
        <v>99</v>
      </c>
      <c r="B15" s="22" t="s">
        <v>78</v>
      </c>
      <c r="C15" s="5">
        <v>60260.3</v>
      </c>
      <c r="D15" s="5">
        <v>25084.2</v>
      </c>
      <c r="E15" s="5">
        <f>D15-C15</f>
        <v>-35176.100000000006</v>
      </c>
    </row>
    <row r="16" spans="1:5" ht="28.5" customHeight="1" x14ac:dyDescent="0.25">
      <c r="A16" s="9" t="s">
        <v>100</v>
      </c>
      <c r="B16" s="13" t="s">
        <v>79</v>
      </c>
      <c r="C16" s="5">
        <v>45546.7</v>
      </c>
      <c r="D16" s="5">
        <v>45858.5</v>
      </c>
      <c r="E16" s="5">
        <f>D16-C16</f>
        <v>311.80000000000291</v>
      </c>
    </row>
    <row r="17" spans="1:7" x14ac:dyDescent="0.25">
      <c r="A17" s="9" t="s">
        <v>101</v>
      </c>
      <c r="B17" s="11" t="s">
        <v>68</v>
      </c>
      <c r="C17" s="4">
        <f t="shared" ref="C17" si="1">C18+C19+C20</f>
        <v>185198.9</v>
      </c>
      <c r="D17" s="4">
        <f t="shared" ref="D17" si="2">D18+D19+D20</f>
        <v>209677.59999999998</v>
      </c>
      <c r="E17" s="4">
        <f t="shared" si="0"/>
        <v>24478.699999999983</v>
      </c>
    </row>
    <row r="18" spans="1:7" ht="38.25" x14ac:dyDescent="0.25">
      <c r="A18" s="9" t="s">
        <v>102</v>
      </c>
      <c r="B18" s="13" t="s">
        <v>80</v>
      </c>
      <c r="C18" s="5">
        <v>47176.800000000003</v>
      </c>
      <c r="D18" s="5">
        <v>61524.9</v>
      </c>
      <c r="E18" s="5">
        <f t="shared" si="0"/>
        <v>14348.099999999999</v>
      </c>
    </row>
    <row r="19" spans="1:7" x14ac:dyDescent="0.25">
      <c r="A19" s="9" t="s">
        <v>103</v>
      </c>
      <c r="B19" s="22" t="s">
        <v>63</v>
      </c>
      <c r="C19" s="5">
        <v>102231.7</v>
      </c>
      <c r="D19" s="5">
        <v>109251.5</v>
      </c>
      <c r="E19" s="5">
        <f t="shared" si="0"/>
        <v>7019.8000000000029</v>
      </c>
    </row>
    <row r="20" spans="1:7" x14ac:dyDescent="0.25">
      <c r="A20" s="9" t="s">
        <v>104</v>
      </c>
      <c r="B20" s="22" t="s">
        <v>64</v>
      </c>
      <c r="C20" s="5">
        <v>35790.400000000001</v>
      </c>
      <c r="D20" s="5">
        <v>38901.199999999997</v>
      </c>
      <c r="E20" s="5">
        <f t="shared" si="0"/>
        <v>3110.7999999999956</v>
      </c>
    </row>
    <row r="21" spans="1:7" ht="25.5" x14ac:dyDescent="0.25">
      <c r="A21" s="9" t="s">
        <v>105</v>
      </c>
      <c r="B21" s="12" t="s">
        <v>81</v>
      </c>
      <c r="C21" s="4">
        <f>C22</f>
        <v>6943.5</v>
      </c>
      <c r="D21" s="4">
        <f>D22</f>
        <v>3836</v>
      </c>
      <c r="E21" s="4">
        <f t="shared" si="0"/>
        <v>-3107.5</v>
      </c>
    </row>
    <row r="22" spans="1:7" x14ac:dyDescent="0.25">
      <c r="A22" s="9" t="s">
        <v>106</v>
      </c>
      <c r="B22" s="22" t="s">
        <v>82</v>
      </c>
      <c r="C22" s="5">
        <v>6943.5</v>
      </c>
      <c r="D22" s="5">
        <v>3836</v>
      </c>
      <c r="E22" s="5">
        <f t="shared" si="0"/>
        <v>-3107.5</v>
      </c>
    </row>
    <row r="23" spans="1:7" x14ac:dyDescent="0.25">
      <c r="A23" s="9" t="s">
        <v>107</v>
      </c>
      <c r="B23" s="11" t="s">
        <v>76</v>
      </c>
      <c r="C23" s="4">
        <v>55553.3</v>
      </c>
      <c r="D23" s="4">
        <v>73025.600000000006</v>
      </c>
      <c r="E23" s="4">
        <f t="shared" si="0"/>
        <v>17472.300000000003</v>
      </c>
    </row>
    <row r="24" spans="1:7" hidden="1" x14ac:dyDescent="0.25">
      <c r="A24" s="9" t="s">
        <v>108</v>
      </c>
      <c r="B24" s="12" t="s">
        <v>69</v>
      </c>
      <c r="C24" s="4">
        <v>0</v>
      </c>
      <c r="D24" s="4"/>
      <c r="E24" s="4">
        <f t="shared" si="0"/>
        <v>0</v>
      </c>
    </row>
    <row r="25" spans="1:7" x14ac:dyDescent="0.25">
      <c r="A25" s="9"/>
      <c r="B25" s="16" t="s">
        <v>83</v>
      </c>
      <c r="C25" s="4">
        <f>C7+C9+C12+C17+C21+C23</f>
        <v>2013443.0000000002</v>
      </c>
      <c r="D25" s="4">
        <f>D7+D12+D17+D21+D23+D9+D24</f>
        <v>2010162</v>
      </c>
      <c r="E25" s="4">
        <f>E7+E12+E17+E21+E23+E9+E24</f>
        <v>-3281.0000000001528</v>
      </c>
      <c r="G25" s="20"/>
    </row>
    <row r="26" spans="1:7" ht="25.5" x14ac:dyDescent="0.25">
      <c r="A26" s="9" t="s">
        <v>109</v>
      </c>
      <c r="B26" s="12" t="s">
        <v>84</v>
      </c>
      <c r="C26" s="4">
        <f>C27+C28+C34+C35+C36</f>
        <v>119635.1</v>
      </c>
      <c r="D26" s="4">
        <f>D27+D28+D34+D35+D36</f>
        <v>83316.800000000003</v>
      </c>
      <c r="E26" s="4">
        <f t="shared" si="0"/>
        <v>-36318.300000000003</v>
      </c>
    </row>
    <row r="27" spans="1:7" ht="38.25" x14ac:dyDescent="0.25">
      <c r="A27" s="24" t="s">
        <v>126</v>
      </c>
      <c r="B27" s="25" t="s">
        <v>127</v>
      </c>
      <c r="C27" s="5">
        <v>462</v>
      </c>
      <c r="D27" s="5">
        <v>462</v>
      </c>
      <c r="E27" s="5">
        <f t="shared" si="0"/>
        <v>0</v>
      </c>
    </row>
    <row r="28" spans="1:7" ht="63.75" x14ac:dyDescent="0.25">
      <c r="A28" s="9" t="s">
        <v>110</v>
      </c>
      <c r="B28" s="26" t="s">
        <v>70</v>
      </c>
      <c r="C28" s="5">
        <f>C29+C30+C31++C32+C33</f>
        <v>81602.600000000006</v>
      </c>
      <c r="D28" s="5">
        <f>D29+D30+D31++D32+D33</f>
        <v>76849.3</v>
      </c>
      <c r="E28" s="5">
        <f t="shared" si="0"/>
        <v>-4753.3000000000029</v>
      </c>
    </row>
    <row r="29" spans="1:7" ht="51" customHeight="1" x14ac:dyDescent="0.25">
      <c r="A29" s="9" t="s">
        <v>111</v>
      </c>
      <c r="B29" s="13" t="s">
        <v>3</v>
      </c>
      <c r="C29" s="5">
        <v>47470.5</v>
      </c>
      <c r="D29" s="5">
        <v>47233.7</v>
      </c>
      <c r="E29" s="5">
        <f t="shared" si="0"/>
        <v>-236.80000000000291</v>
      </c>
    </row>
    <row r="30" spans="1:7" ht="57" customHeight="1" x14ac:dyDescent="0.25">
      <c r="A30" s="9" t="s">
        <v>112</v>
      </c>
      <c r="B30" s="26" t="s">
        <v>4</v>
      </c>
      <c r="C30" s="5">
        <v>16015.9</v>
      </c>
      <c r="D30" s="5">
        <v>15777.9</v>
      </c>
      <c r="E30" s="5">
        <f t="shared" si="0"/>
        <v>-238</v>
      </c>
    </row>
    <row r="31" spans="1:7" ht="53.25" customHeight="1" x14ac:dyDescent="0.25">
      <c r="A31" s="27" t="s">
        <v>113</v>
      </c>
      <c r="B31" s="26" t="s">
        <v>85</v>
      </c>
      <c r="C31" s="5">
        <v>4970.6000000000004</v>
      </c>
      <c r="D31" s="5">
        <v>102.3</v>
      </c>
      <c r="E31" s="5">
        <f t="shared" si="0"/>
        <v>-4868.3</v>
      </c>
    </row>
    <row r="32" spans="1:7" ht="31.5" customHeight="1" x14ac:dyDescent="0.25">
      <c r="A32" s="9" t="s">
        <v>114</v>
      </c>
      <c r="B32" s="26" t="s">
        <v>16</v>
      </c>
      <c r="C32" s="5">
        <v>13143</v>
      </c>
      <c r="D32" s="5">
        <v>13734.7</v>
      </c>
      <c r="E32" s="5">
        <f t="shared" si="0"/>
        <v>591.70000000000073</v>
      </c>
    </row>
    <row r="33" spans="1:5" ht="62.25" customHeight="1" x14ac:dyDescent="0.25">
      <c r="A33" s="27" t="s">
        <v>186</v>
      </c>
      <c r="B33" s="26" t="s">
        <v>187</v>
      </c>
      <c r="C33" s="5">
        <v>2.6</v>
      </c>
      <c r="D33" s="5">
        <v>0.7</v>
      </c>
      <c r="E33" s="5">
        <f>D33-C33</f>
        <v>-1.9000000000000001</v>
      </c>
    </row>
    <row r="34" spans="1:5" ht="31.5" customHeight="1" x14ac:dyDescent="0.25">
      <c r="A34" s="9" t="s">
        <v>115</v>
      </c>
      <c r="B34" s="26" t="s">
        <v>71</v>
      </c>
      <c r="C34" s="5">
        <v>824.8</v>
      </c>
      <c r="D34" s="5">
        <v>0</v>
      </c>
      <c r="E34" s="5">
        <f t="shared" si="0"/>
        <v>-824.8</v>
      </c>
    </row>
    <row r="35" spans="1:5" ht="53.25" customHeight="1" x14ac:dyDescent="0.25">
      <c r="A35" s="9" t="s">
        <v>116</v>
      </c>
      <c r="B35" s="13" t="s">
        <v>38</v>
      </c>
      <c r="C35" s="5">
        <v>1688.8</v>
      </c>
      <c r="D35" s="5">
        <v>1647.5</v>
      </c>
      <c r="E35" s="5">
        <f t="shared" si="0"/>
        <v>-41.299999999999955</v>
      </c>
    </row>
    <row r="36" spans="1:5" ht="53.25" customHeight="1" x14ac:dyDescent="0.25">
      <c r="A36" s="9" t="s">
        <v>117</v>
      </c>
      <c r="B36" s="13" t="s">
        <v>41</v>
      </c>
      <c r="C36" s="5">
        <v>35056.9</v>
      </c>
      <c r="D36" s="5">
        <v>4358</v>
      </c>
      <c r="E36" s="5">
        <f t="shared" si="0"/>
        <v>-30698.9</v>
      </c>
    </row>
    <row r="37" spans="1:5" x14ac:dyDescent="0.25">
      <c r="A37" s="9" t="s">
        <v>118</v>
      </c>
      <c r="B37" s="11" t="s">
        <v>72</v>
      </c>
      <c r="C37" s="4">
        <f>C38</f>
        <v>7243.7</v>
      </c>
      <c r="D37" s="4">
        <f>D38</f>
        <v>7813.8</v>
      </c>
      <c r="E37" s="4">
        <f t="shared" si="0"/>
        <v>570.10000000000036</v>
      </c>
    </row>
    <row r="38" spans="1:5" ht="17.25" customHeight="1" x14ac:dyDescent="0.25">
      <c r="A38" s="9" t="s">
        <v>119</v>
      </c>
      <c r="B38" s="11" t="s">
        <v>36</v>
      </c>
      <c r="C38" s="5">
        <v>7243.7</v>
      </c>
      <c r="D38" s="5">
        <v>7813.8</v>
      </c>
      <c r="E38" s="5">
        <f t="shared" si="0"/>
        <v>570.10000000000036</v>
      </c>
    </row>
    <row r="39" spans="1:5" ht="25.5" x14ac:dyDescent="0.25">
      <c r="A39" s="9" t="s">
        <v>5</v>
      </c>
      <c r="B39" s="12" t="s">
        <v>73</v>
      </c>
      <c r="C39" s="4">
        <v>6463.8</v>
      </c>
      <c r="D39" s="4">
        <v>25214.5</v>
      </c>
      <c r="E39" s="5">
        <f t="shared" si="0"/>
        <v>18750.7</v>
      </c>
    </row>
    <row r="40" spans="1:5" x14ac:dyDescent="0.25">
      <c r="A40" s="9" t="s">
        <v>120</v>
      </c>
      <c r="B40" s="11" t="s">
        <v>86</v>
      </c>
      <c r="C40" s="4">
        <f>C42+C43+C44+C48</f>
        <v>54684.9</v>
      </c>
      <c r="D40" s="4">
        <f>D41+D42+D44+D45+D43+D48</f>
        <v>55221.5</v>
      </c>
      <c r="E40" s="4">
        <f>E41+E42+E44+E45+E43+E48</f>
        <v>536.6000000000007</v>
      </c>
    </row>
    <row r="41" spans="1:5" ht="25.5" hidden="1" x14ac:dyDescent="0.25">
      <c r="A41" s="9" t="s">
        <v>128</v>
      </c>
      <c r="B41" s="13" t="s">
        <v>129</v>
      </c>
      <c r="C41" s="5"/>
      <c r="D41" s="5"/>
      <c r="E41" s="5">
        <f t="shared" si="0"/>
        <v>0</v>
      </c>
    </row>
    <row r="42" spans="1:5" ht="63.75" customHeight="1" x14ac:dyDescent="0.25">
      <c r="A42" s="9" t="s">
        <v>121</v>
      </c>
      <c r="B42" s="28" t="s">
        <v>87</v>
      </c>
      <c r="C42" s="5">
        <v>20433.7</v>
      </c>
      <c r="D42" s="5">
        <v>30618.9</v>
      </c>
      <c r="E42" s="5">
        <f t="shared" si="0"/>
        <v>10185.200000000001</v>
      </c>
    </row>
    <row r="43" spans="1:5" ht="26.25" customHeight="1" x14ac:dyDescent="0.25">
      <c r="A43" s="9" t="s">
        <v>122</v>
      </c>
      <c r="B43" s="28" t="s">
        <v>88</v>
      </c>
      <c r="C43" s="5">
        <v>5996</v>
      </c>
      <c r="D43" s="5">
        <v>0</v>
      </c>
      <c r="E43" s="5">
        <f t="shared" si="0"/>
        <v>-5996</v>
      </c>
    </row>
    <row r="44" spans="1:5" ht="38.25" customHeight="1" x14ac:dyDescent="0.25">
      <c r="A44" s="9" t="s">
        <v>123</v>
      </c>
      <c r="B44" s="13" t="s">
        <v>74</v>
      </c>
      <c r="C44" s="5">
        <v>28028.3</v>
      </c>
      <c r="D44" s="5">
        <v>24588.3</v>
      </c>
      <c r="E44" s="5">
        <f t="shared" ref="E44:E91" si="3">D44-C44</f>
        <v>-3440</v>
      </c>
    </row>
    <row r="45" spans="1:5" ht="45" hidden="1" customHeight="1" x14ac:dyDescent="0.25">
      <c r="A45" s="9" t="s">
        <v>31</v>
      </c>
      <c r="B45" s="13" t="s">
        <v>30</v>
      </c>
      <c r="C45" s="5">
        <v>0</v>
      </c>
      <c r="D45" s="5">
        <v>0</v>
      </c>
      <c r="E45" s="5">
        <f t="shared" si="3"/>
        <v>0</v>
      </c>
    </row>
    <row r="46" spans="1:5" hidden="1" x14ac:dyDescent="0.25">
      <c r="A46" s="9" t="s">
        <v>6</v>
      </c>
      <c r="B46" s="11" t="s">
        <v>15</v>
      </c>
      <c r="C46" s="4">
        <f>C47</f>
        <v>0</v>
      </c>
      <c r="D46" s="4">
        <f>D47</f>
        <v>0</v>
      </c>
      <c r="E46" s="4">
        <f t="shared" si="3"/>
        <v>0</v>
      </c>
    </row>
    <row r="47" spans="1:5" ht="42" hidden="1" customHeight="1" x14ac:dyDescent="0.25">
      <c r="A47" s="9" t="s">
        <v>7</v>
      </c>
      <c r="B47" s="13" t="s">
        <v>8</v>
      </c>
      <c r="C47" s="5">
        <v>0</v>
      </c>
      <c r="D47" s="5">
        <v>0</v>
      </c>
      <c r="E47" s="5">
        <f t="shared" si="3"/>
        <v>0</v>
      </c>
    </row>
    <row r="48" spans="1:5" ht="42" customHeight="1" x14ac:dyDescent="0.25">
      <c r="A48" s="9" t="s">
        <v>156</v>
      </c>
      <c r="B48" s="13" t="s">
        <v>157</v>
      </c>
      <c r="C48" s="5">
        <v>226.9</v>
      </c>
      <c r="D48" s="5">
        <v>14.3</v>
      </c>
      <c r="E48" s="5">
        <f>D48-C48</f>
        <v>-212.6</v>
      </c>
    </row>
    <row r="49" spans="1:6" x14ac:dyDescent="0.25">
      <c r="A49" s="9" t="s">
        <v>124</v>
      </c>
      <c r="B49" s="11" t="s">
        <v>89</v>
      </c>
      <c r="C49" s="4">
        <v>31208.9</v>
      </c>
      <c r="D49" s="4">
        <v>20907.5</v>
      </c>
      <c r="E49" s="4">
        <f t="shared" si="3"/>
        <v>-10301.400000000001</v>
      </c>
    </row>
    <row r="50" spans="1:6" x14ac:dyDescent="0.25">
      <c r="A50" s="9" t="s">
        <v>125</v>
      </c>
      <c r="B50" s="12" t="s">
        <v>75</v>
      </c>
      <c r="C50" s="4">
        <v>0</v>
      </c>
      <c r="D50" s="4">
        <v>-16.100000000000001</v>
      </c>
      <c r="E50" s="4">
        <f t="shared" si="3"/>
        <v>-16.100000000000001</v>
      </c>
    </row>
    <row r="51" spans="1:6" hidden="1" x14ac:dyDescent="0.25">
      <c r="A51" s="9" t="s">
        <v>32</v>
      </c>
      <c r="B51" s="12" t="s">
        <v>37</v>
      </c>
      <c r="C51" s="5"/>
      <c r="D51" s="5"/>
      <c r="E51" s="5">
        <f t="shared" si="3"/>
        <v>0</v>
      </c>
    </row>
    <row r="52" spans="1:6" ht="16.5" hidden="1" customHeight="1" x14ac:dyDescent="0.25">
      <c r="A52" s="9" t="s">
        <v>9</v>
      </c>
      <c r="B52" s="13" t="s">
        <v>10</v>
      </c>
      <c r="C52" s="5"/>
      <c r="D52" s="5"/>
      <c r="E52" s="5"/>
    </row>
    <row r="53" spans="1:6" ht="15.75" customHeight="1" x14ac:dyDescent="0.25">
      <c r="A53" s="9"/>
      <c r="B53" s="16" t="s">
        <v>90</v>
      </c>
      <c r="C53" s="4">
        <f>C50+C49+C46+C40+C37+C26+C39</f>
        <v>219236.4</v>
      </c>
      <c r="D53" s="4">
        <f>D50+D49+D46+D40+D37+D26+D39</f>
        <v>192458</v>
      </c>
      <c r="E53" s="4">
        <f t="shared" si="3"/>
        <v>-26778.399999999994</v>
      </c>
    </row>
    <row r="54" spans="1:6" x14ac:dyDescent="0.25">
      <c r="A54" s="16" t="s">
        <v>11</v>
      </c>
      <c r="B54" s="11" t="s">
        <v>12</v>
      </c>
      <c r="C54" s="29">
        <f>C55+C88+C91</f>
        <v>3430148.8</v>
      </c>
      <c r="D54" s="29">
        <f>D55+D88+D91</f>
        <v>3090380.6000000006</v>
      </c>
      <c r="E54" s="29">
        <f>E55+E88+E91</f>
        <v>-362078.90000000008</v>
      </c>
      <c r="F54" s="20"/>
    </row>
    <row r="55" spans="1:6" ht="33.75" customHeight="1" x14ac:dyDescent="0.25">
      <c r="A55" s="16" t="s">
        <v>13</v>
      </c>
      <c r="B55" s="12" t="s">
        <v>14</v>
      </c>
      <c r="C55" s="4">
        <f>C56+C60+C79+C84</f>
        <v>3430254.7</v>
      </c>
      <c r="D55" s="4">
        <f>D56+D60+D79+D84</f>
        <v>3125594.9000000004</v>
      </c>
      <c r="E55" s="4">
        <f>E56+E60+E79+E84</f>
        <v>-326970.50000000006</v>
      </c>
      <c r="F55" s="20"/>
    </row>
    <row r="56" spans="1:6" x14ac:dyDescent="0.25">
      <c r="A56" s="9" t="s">
        <v>144</v>
      </c>
      <c r="B56" s="12" t="s">
        <v>27</v>
      </c>
      <c r="C56" s="4">
        <f>SUM(C57:C59)</f>
        <v>7095</v>
      </c>
      <c r="D56" s="4">
        <f>SUM(D57:D59)</f>
        <v>19698</v>
      </c>
      <c r="E56" s="4">
        <f>SUM(E57:E59)</f>
        <v>12603</v>
      </c>
      <c r="F56" s="20"/>
    </row>
    <row r="57" spans="1:6" ht="25.5" hidden="1" x14ac:dyDescent="0.25">
      <c r="A57" s="30" t="s">
        <v>19</v>
      </c>
      <c r="B57" s="31" t="s">
        <v>20</v>
      </c>
      <c r="C57" s="32"/>
      <c r="D57" s="32"/>
      <c r="E57" s="5">
        <f t="shared" ref="E57:E59" si="4">D57-C57</f>
        <v>0</v>
      </c>
      <c r="F57" s="20"/>
    </row>
    <row r="58" spans="1:6" ht="25.5" x14ac:dyDescent="0.25">
      <c r="A58" s="30" t="s">
        <v>143</v>
      </c>
      <c r="B58" s="31" t="s">
        <v>33</v>
      </c>
      <c r="C58" s="33">
        <v>0</v>
      </c>
      <c r="D58" s="33">
        <v>10000</v>
      </c>
      <c r="E58" s="5">
        <f t="shared" si="4"/>
        <v>10000</v>
      </c>
      <c r="F58" s="20"/>
    </row>
    <row r="59" spans="1:6" x14ac:dyDescent="0.25">
      <c r="A59" s="30" t="s">
        <v>188</v>
      </c>
      <c r="B59" s="31" t="s">
        <v>189</v>
      </c>
      <c r="C59" s="32">
        <v>7095</v>
      </c>
      <c r="D59" s="32">
        <v>9698</v>
      </c>
      <c r="E59" s="5">
        <f t="shared" si="4"/>
        <v>2603</v>
      </c>
      <c r="F59" s="20"/>
    </row>
    <row r="60" spans="1:6" ht="25.5" x14ac:dyDescent="0.25">
      <c r="A60" s="30" t="s">
        <v>145</v>
      </c>
      <c r="B60" s="34" t="s">
        <v>28</v>
      </c>
      <c r="C60" s="35">
        <f>SUM(C61:C78)</f>
        <v>1900586.5</v>
      </c>
      <c r="D60" s="35">
        <f>SUM(D61:D78)</f>
        <v>1561045.6</v>
      </c>
      <c r="E60" s="35">
        <f>SUM(E61:E78)</f>
        <v>-339540.9</v>
      </c>
      <c r="F60" s="20"/>
    </row>
    <row r="61" spans="1:6" ht="25.5" hidden="1" x14ac:dyDescent="0.25">
      <c r="A61" s="30" t="s">
        <v>146</v>
      </c>
      <c r="B61" s="31" t="s">
        <v>142</v>
      </c>
      <c r="C61" s="36">
        <v>0</v>
      </c>
      <c r="D61" s="36">
        <v>0</v>
      </c>
      <c r="E61" s="5">
        <f t="shared" ref="E61:E67" si="5">D61-C61</f>
        <v>0</v>
      </c>
      <c r="F61" s="20"/>
    </row>
    <row r="62" spans="1:6" ht="76.5" x14ac:dyDescent="0.25">
      <c r="A62" s="30" t="s">
        <v>158</v>
      </c>
      <c r="B62" s="31" t="s">
        <v>159</v>
      </c>
      <c r="C62" s="36">
        <v>147986.20000000001</v>
      </c>
      <c r="D62" s="36">
        <v>0</v>
      </c>
      <c r="E62" s="5">
        <f t="shared" si="5"/>
        <v>-147986.20000000001</v>
      </c>
      <c r="F62" s="20"/>
    </row>
    <row r="63" spans="1:6" ht="63.75" x14ac:dyDescent="0.25">
      <c r="A63" s="30" t="s">
        <v>160</v>
      </c>
      <c r="B63" s="31" t="s">
        <v>161</v>
      </c>
      <c r="C63" s="36">
        <v>42184.4</v>
      </c>
      <c r="D63" s="36">
        <v>0</v>
      </c>
      <c r="E63" s="5">
        <f t="shared" si="5"/>
        <v>-42184.4</v>
      </c>
      <c r="F63" s="20"/>
    </row>
    <row r="64" spans="1:6" ht="51" hidden="1" x14ac:dyDescent="0.25">
      <c r="A64" s="30" t="s">
        <v>147</v>
      </c>
      <c r="B64" s="31" t="s">
        <v>148</v>
      </c>
      <c r="C64" s="36"/>
      <c r="D64" s="36">
        <v>0</v>
      </c>
      <c r="E64" s="5">
        <f t="shared" si="5"/>
        <v>0</v>
      </c>
      <c r="F64" s="20"/>
    </row>
    <row r="65" spans="1:6" ht="76.5" x14ac:dyDescent="0.25">
      <c r="A65" s="30" t="s">
        <v>42</v>
      </c>
      <c r="B65" s="31" t="s">
        <v>134</v>
      </c>
      <c r="C65" s="36">
        <v>245432.2</v>
      </c>
      <c r="D65" s="36">
        <v>0</v>
      </c>
      <c r="E65" s="5">
        <f t="shared" si="5"/>
        <v>-245432.2</v>
      </c>
      <c r="F65" s="20"/>
    </row>
    <row r="66" spans="1:6" ht="25.5" x14ac:dyDescent="0.25">
      <c r="A66" s="30" t="s">
        <v>190</v>
      </c>
      <c r="B66" s="31" t="s">
        <v>191</v>
      </c>
      <c r="C66" s="36">
        <v>0</v>
      </c>
      <c r="D66" s="36">
        <v>88174.6</v>
      </c>
      <c r="E66" s="5">
        <f t="shared" si="5"/>
        <v>88174.6</v>
      </c>
      <c r="F66" s="20"/>
    </row>
    <row r="67" spans="1:6" ht="51" x14ac:dyDescent="0.25">
      <c r="A67" s="30" t="s">
        <v>162</v>
      </c>
      <c r="B67" s="31" t="s">
        <v>163</v>
      </c>
      <c r="C67" s="36">
        <v>4438.3999999999996</v>
      </c>
      <c r="D67" s="36">
        <v>4329.1000000000004</v>
      </c>
      <c r="E67" s="5">
        <f t="shared" si="5"/>
        <v>-109.29999999999927</v>
      </c>
      <c r="F67" s="20"/>
    </row>
    <row r="68" spans="1:6" ht="38.25" x14ac:dyDescent="0.25">
      <c r="A68" s="30" t="s">
        <v>43</v>
      </c>
      <c r="B68" s="31" t="s">
        <v>133</v>
      </c>
      <c r="C68" s="37">
        <v>65559.100000000006</v>
      </c>
      <c r="D68" s="37">
        <v>67236.100000000006</v>
      </c>
      <c r="E68" s="5">
        <f>D68-C68</f>
        <v>1677</v>
      </c>
      <c r="F68" s="20"/>
    </row>
    <row r="69" spans="1:6" ht="51" x14ac:dyDescent="0.25">
      <c r="A69" s="30" t="s">
        <v>174</v>
      </c>
      <c r="B69" s="31" t="s">
        <v>173</v>
      </c>
      <c r="C69" s="37">
        <v>0</v>
      </c>
      <c r="D69" s="37">
        <v>59999.9</v>
      </c>
      <c r="E69" s="5">
        <f>D69-C69</f>
        <v>59999.9</v>
      </c>
      <c r="F69" s="20"/>
    </row>
    <row r="70" spans="1:6" ht="51" x14ac:dyDescent="0.25">
      <c r="A70" s="30" t="s">
        <v>164</v>
      </c>
      <c r="B70" s="31" t="s">
        <v>165</v>
      </c>
      <c r="C70" s="37">
        <v>90087.1</v>
      </c>
      <c r="D70" s="37">
        <v>42782</v>
      </c>
      <c r="E70" s="5">
        <f t="shared" ref="E70:E78" si="6">D70-C70</f>
        <v>-47305.100000000006</v>
      </c>
      <c r="F70" s="20"/>
    </row>
    <row r="71" spans="1:6" ht="36" customHeight="1" x14ac:dyDescent="0.25">
      <c r="A71" s="30" t="s">
        <v>139</v>
      </c>
      <c r="B71" s="31" t="s">
        <v>138</v>
      </c>
      <c r="C71" s="37">
        <v>537.9</v>
      </c>
      <c r="D71" s="37">
        <v>616.4</v>
      </c>
      <c r="E71" s="5">
        <f t="shared" si="6"/>
        <v>78.5</v>
      </c>
      <c r="F71" s="20"/>
    </row>
    <row r="72" spans="1:6" ht="36.75" customHeight="1" x14ac:dyDescent="0.25">
      <c r="A72" s="30" t="s">
        <v>150</v>
      </c>
      <c r="B72" s="31" t="s">
        <v>149</v>
      </c>
      <c r="C72" s="37">
        <v>36859.699999999997</v>
      </c>
      <c r="D72" s="37">
        <v>23122.7</v>
      </c>
      <c r="E72" s="5">
        <f t="shared" si="6"/>
        <v>-13736.999999999996</v>
      </c>
      <c r="F72" s="20"/>
    </row>
    <row r="73" spans="1:6" ht="36.75" customHeight="1" x14ac:dyDescent="0.25">
      <c r="A73" s="30" t="s">
        <v>151</v>
      </c>
      <c r="B73" s="31" t="s">
        <v>152</v>
      </c>
      <c r="C73" s="37">
        <v>95607.7</v>
      </c>
      <c r="D73" s="37">
        <v>0</v>
      </c>
      <c r="E73" s="5">
        <f t="shared" si="6"/>
        <v>-95607.7</v>
      </c>
      <c r="F73" s="20"/>
    </row>
    <row r="74" spans="1:6" ht="36.75" customHeight="1" x14ac:dyDescent="0.25">
      <c r="A74" s="30" t="s">
        <v>166</v>
      </c>
      <c r="B74" s="31" t="s">
        <v>167</v>
      </c>
      <c r="C74" s="37">
        <v>254</v>
      </c>
      <c r="D74" s="37">
        <v>0</v>
      </c>
      <c r="E74" s="5">
        <f t="shared" si="6"/>
        <v>-254</v>
      </c>
      <c r="F74" s="20"/>
    </row>
    <row r="75" spans="1:6" ht="25.5" x14ac:dyDescent="0.25">
      <c r="A75" s="30" t="s">
        <v>54</v>
      </c>
      <c r="B75" s="31" t="s">
        <v>55</v>
      </c>
      <c r="C75" s="37">
        <v>376.8</v>
      </c>
      <c r="D75" s="37">
        <v>420.7</v>
      </c>
      <c r="E75" s="5">
        <f t="shared" si="6"/>
        <v>43.899999999999977</v>
      </c>
      <c r="F75" s="20"/>
    </row>
    <row r="76" spans="1:6" ht="25.5" x14ac:dyDescent="0.25">
      <c r="A76" s="30" t="s">
        <v>44</v>
      </c>
      <c r="B76" s="31" t="s">
        <v>132</v>
      </c>
      <c r="C76" s="37">
        <v>84525.8</v>
      </c>
      <c r="D76" s="37">
        <v>115132.8</v>
      </c>
      <c r="E76" s="5">
        <f t="shared" si="6"/>
        <v>30607</v>
      </c>
      <c r="F76" s="20"/>
    </row>
    <row r="77" spans="1:6" ht="25.5" x14ac:dyDescent="0.25">
      <c r="A77" s="38" t="s">
        <v>141</v>
      </c>
      <c r="B77" s="31" t="s">
        <v>140</v>
      </c>
      <c r="C77" s="37">
        <v>319688</v>
      </c>
      <c r="D77" s="37">
        <v>357600.3</v>
      </c>
      <c r="E77" s="5">
        <f t="shared" si="6"/>
        <v>37912.299999999988</v>
      </c>
      <c r="F77" s="20"/>
    </row>
    <row r="78" spans="1:6" x14ac:dyDescent="0.25">
      <c r="A78" s="38" t="s">
        <v>45</v>
      </c>
      <c r="B78" s="39" t="s">
        <v>131</v>
      </c>
      <c r="C78" s="40">
        <v>767049.2</v>
      </c>
      <c r="D78" s="40">
        <v>801631</v>
      </c>
      <c r="E78" s="41">
        <f t="shared" si="6"/>
        <v>34581.800000000047</v>
      </c>
      <c r="F78" s="20"/>
    </row>
    <row r="79" spans="1:6" x14ac:dyDescent="0.25">
      <c r="A79" s="30" t="s">
        <v>46</v>
      </c>
      <c r="B79" s="34" t="s">
        <v>29</v>
      </c>
      <c r="C79" s="35">
        <f>SUM(C80:C83)</f>
        <v>1464517.7000000002</v>
      </c>
      <c r="D79" s="35">
        <f>SUM(D80:D83)</f>
        <v>1484495.8</v>
      </c>
      <c r="E79" s="35">
        <f t="shared" ref="E79" si="7">SUM(E80:E81)</f>
        <v>-2332.6000000000495</v>
      </c>
      <c r="F79" s="20"/>
    </row>
    <row r="80" spans="1:6" ht="25.5" x14ac:dyDescent="0.25">
      <c r="A80" s="30" t="s">
        <v>47</v>
      </c>
      <c r="B80" s="31" t="s">
        <v>130</v>
      </c>
      <c r="C80" s="32">
        <v>1309284.6000000001</v>
      </c>
      <c r="D80" s="32">
        <v>1371561.3</v>
      </c>
      <c r="E80" s="5">
        <f t="shared" si="3"/>
        <v>62276.699999999953</v>
      </c>
      <c r="F80" s="20"/>
    </row>
    <row r="81" spans="1:6" ht="42.75" customHeight="1" x14ac:dyDescent="0.25">
      <c r="A81" s="30" t="s">
        <v>48</v>
      </c>
      <c r="B81" s="31" t="s">
        <v>168</v>
      </c>
      <c r="C81" s="32">
        <v>64609.3</v>
      </c>
      <c r="D81" s="32">
        <v>0</v>
      </c>
      <c r="E81" s="5">
        <f t="shared" si="3"/>
        <v>-64609.3</v>
      </c>
      <c r="F81" s="20"/>
    </row>
    <row r="82" spans="1:6" ht="51" x14ac:dyDescent="0.25">
      <c r="A82" s="30" t="s">
        <v>153</v>
      </c>
      <c r="B82" s="31" t="s">
        <v>40</v>
      </c>
      <c r="C82" s="32">
        <v>999.3</v>
      </c>
      <c r="D82" s="32">
        <v>708.3</v>
      </c>
      <c r="E82" s="5">
        <f t="shared" si="3"/>
        <v>-291</v>
      </c>
      <c r="F82" s="20"/>
    </row>
    <row r="83" spans="1:6" ht="50.25" customHeight="1" x14ac:dyDescent="0.25">
      <c r="A83" s="30" t="s">
        <v>56</v>
      </c>
      <c r="B83" s="31" t="s">
        <v>169</v>
      </c>
      <c r="C83" s="32">
        <v>89624.5</v>
      </c>
      <c r="D83" s="32">
        <v>112226.2</v>
      </c>
      <c r="E83" s="5">
        <f t="shared" si="3"/>
        <v>22601.699999999997</v>
      </c>
      <c r="F83" s="20"/>
    </row>
    <row r="84" spans="1:6" x14ac:dyDescent="0.25">
      <c r="A84" s="42" t="s">
        <v>49</v>
      </c>
      <c r="B84" s="34" t="s">
        <v>34</v>
      </c>
      <c r="C84" s="43">
        <f>SUM(C85:C87)</f>
        <v>58055.5</v>
      </c>
      <c r="D84" s="43">
        <f>SUM(D85:D87)</f>
        <v>60355.5</v>
      </c>
      <c r="E84" s="4">
        <f>D84-C84</f>
        <v>2300</v>
      </c>
      <c r="F84" s="20"/>
    </row>
    <row r="85" spans="1:6" ht="114.75" x14ac:dyDescent="0.25">
      <c r="A85" s="30" t="s">
        <v>175</v>
      </c>
      <c r="B85" s="31" t="s">
        <v>176</v>
      </c>
      <c r="C85" s="37">
        <v>149.69999999999999</v>
      </c>
      <c r="D85" s="37">
        <v>1551.7</v>
      </c>
      <c r="E85" s="5">
        <f t="shared" ref="E85:E90" si="8">D85-C85</f>
        <v>1402</v>
      </c>
      <c r="F85" s="20"/>
    </row>
    <row r="86" spans="1:6" ht="89.25" x14ac:dyDescent="0.25">
      <c r="A86" s="30" t="s">
        <v>39</v>
      </c>
      <c r="B86" s="31" t="s">
        <v>154</v>
      </c>
      <c r="C86" s="37">
        <v>53268.800000000003</v>
      </c>
      <c r="D86" s="37">
        <v>53560.800000000003</v>
      </c>
      <c r="E86" s="5">
        <f t="shared" si="8"/>
        <v>292</v>
      </c>
      <c r="F86" s="20"/>
    </row>
    <row r="87" spans="1:6" ht="25.5" x14ac:dyDescent="0.25">
      <c r="A87" s="30" t="s">
        <v>50</v>
      </c>
      <c r="B87" s="31" t="s">
        <v>35</v>
      </c>
      <c r="C87" s="37">
        <v>4637</v>
      </c>
      <c r="D87" s="37">
        <v>5243</v>
      </c>
      <c r="E87" s="5">
        <f t="shared" si="8"/>
        <v>606</v>
      </c>
      <c r="F87" s="20"/>
    </row>
    <row r="88" spans="1:6" ht="76.5" x14ac:dyDescent="0.25">
      <c r="A88" s="42" t="s">
        <v>21</v>
      </c>
      <c r="B88" s="34" t="s">
        <v>22</v>
      </c>
      <c r="C88" s="43">
        <f>C89+C90</f>
        <v>4347.8</v>
      </c>
      <c r="D88" s="43">
        <f>D89+D90</f>
        <v>461276.69999999995</v>
      </c>
      <c r="E88" s="4">
        <f>D88-C88</f>
        <v>456928.89999999997</v>
      </c>
      <c r="F88" s="20"/>
    </row>
    <row r="89" spans="1:6" ht="25.5" x14ac:dyDescent="0.25">
      <c r="A89" s="30" t="s">
        <v>51</v>
      </c>
      <c r="B89" s="31" t="s">
        <v>135</v>
      </c>
      <c r="C89" s="32">
        <v>4347.8</v>
      </c>
      <c r="D89" s="32">
        <v>11500.1</v>
      </c>
      <c r="E89" s="5">
        <f t="shared" si="8"/>
        <v>7152.3</v>
      </c>
      <c r="F89" s="20"/>
    </row>
    <row r="90" spans="1:6" ht="25.5" x14ac:dyDescent="0.25">
      <c r="A90" s="30" t="s">
        <v>57</v>
      </c>
      <c r="B90" s="31" t="s">
        <v>58</v>
      </c>
      <c r="C90" s="32">
        <v>0</v>
      </c>
      <c r="D90" s="32">
        <v>449776.6</v>
      </c>
      <c r="E90" s="5">
        <f t="shared" si="8"/>
        <v>449776.6</v>
      </c>
      <c r="F90" s="20"/>
    </row>
    <row r="91" spans="1:6" ht="38.25" x14ac:dyDescent="0.25">
      <c r="A91" s="42" t="s">
        <v>23</v>
      </c>
      <c r="B91" s="34" t="s">
        <v>24</v>
      </c>
      <c r="C91" s="43">
        <f>C92</f>
        <v>-4453.7</v>
      </c>
      <c r="D91" s="43">
        <f>D92</f>
        <v>-496491</v>
      </c>
      <c r="E91" s="4">
        <f t="shared" si="3"/>
        <v>-492037.3</v>
      </c>
      <c r="F91" s="20"/>
    </row>
    <row r="92" spans="1:6" ht="38.25" x14ac:dyDescent="0.25">
      <c r="A92" s="30" t="s">
        <v>52</v>
      </c>
      <c r="B92" s="31" t="s">
        <v>155</v>
      </c>
      <c r="C92" s="32">
        <f>SUM(C93:C98)</f>
        <v>-4453.7</v>
      </c>
      <c r="D92" s="32">
        <f>SUM(D93:D98)</f>
        <v>-496491</v>
      </c>
      <c r="E92" s="5">
        <f>D92-C92</f>
        <v>-492037.3</v>
      </c>
      <c r="F92" s="20"/>
    </row>
    <row r="93" spans="1:6" ht="51" x14ac:dyDescent="0.25">
      <c r="A93" s="30" t="s">
        <v>178</v>
      </c>
      <c r="B93" s="44" t="s">
        <v>177</v>
      </c>
      <c r="C93" s="32">
        <v>0</v>
      </c>
      <c r="D93" s="32">
        <v>-317.5</v>
      </c>
      <c r="E93" s="5">
        <f t="shared" ref="E93:E98" si="9">D93-C93</f>
        <v>-317.5</v>
      </c>
      <c r="F93" s="20"/>
    </row>
    <row r="94" spans="1:6" ht="51" x14ac:dyDescent="0.25">
      <c r="A94" s="30" t="s">
        <v>59</v>
      </c>
      <c r="B94" s="31" t="s">
        <v>136</v>
      </c>
      <c r="C94" s="5">
        <v>-2723.6</v>
      </c>
      <c r="D94" s="5">
        <v>-4981.3999999999996</v>
      </c>
      <c r="E94" s="5">
        <f t="shared" si="9"/>
        <v>-2257.7999999999997</v>
      </c>
      <c r="F94" s="20"/>
    </row>
    <row r="95" spans="1:6" ht="25.5" x14ac:dyDescent="0.25">
      <c r="A95" s="30" t="s">
        <v>180</v>
      </c>
      <c r="B95" s="31" t="s">
        <v>179</v>
      </c>
      <c r="C95" s="5">
        <v>0</v>
      </c>
      <c r="D95" s="5">
        <v>-3063.6</v>
      </c>
      <c r="E95" s="5">
        <f t="shared" si="9"/>
        <v>-3063.6</v>
      </c>
      <c r="F95" s="20"/>
    </row>
    <row r="96" spans="1:6" ht="114.75" x14ac:dyDescent="0.25">
      <c r="A96" s="30" t="s">
        <v>182</v>
      </c>
      <c r="B96" s="31" t="s">
        <v>181</v>
      </c>
      <c r="C96" s="5">
        <v>0</v>
      </c>
      <c r="D96" s="5">
        <v>-36.6</v>
      </c>
      <c r="E96" s="5">
        <f t="shared" si="9"/>
        <v>-36.6</v>
      </c>
      <c r="F96" s="20"/>
    </row>
    <row r="97" spans="1:6" ht="89.25" x14ac:dyDescent="0.25">
      <c r="A97" s="30" t="s">
        <v>60</v>
      </c>
      <c r="B97" s="31" t="s">
        <v>170</v>
      </c>
      <c r="C97" s="5">
        <v>-945.8</v>
      </c>
      <c r="D97" s="5">
        <v>-994.8</v>
      </c>
      <c r="E97" s="5">
        <f t="shared" si="9"/>
        <v>-49</v>
      </c>
      <c r="F97" s="20"/>
    </row>
    <row r="98" spans="1:6" ht="38.25" x14ac:dyDescent="0.25">
      <c r="A98" s="30" t="s">
        <v>53</v>
      </c>
      <c r="B98" s="31" t="s">
        <v>137</v>
      </c>
      <c r="C98" s="40">
        <v>-784.3</v>
      </c>
      <c r="D98" s="40">
        <v>-487097.1</v>
      </c>
      <c r="E98" s="5">
        <f t="shared" si="9"/>
        <v>-486312.8</v>
      </c>
      <c r="F98" s="20"/>
    </row>
    <row r="99" spans="1:6" x14ac:dyDescent="0.25">
      <c r="A99" s="49" t="s">
        <v>25</v>
      </c>
      <c r="B99" s="50"/>
      <c r="C99" s="4">
        <f>C6+C54</f>
        <v>5662828.2000000002</v>
      </c>
      <c r="D99" s="4">
        <f>D6+D54</f>
        <v>5293000.6000000006</v>
      </c>
      <c r="E99" s="4">
        <f>D99-C99</f>
        <v>-369827.59999999963</v>
      </c>
      <c r="F99" s="20"/>
    </row>
  </sheetData>
  <mergeCells count="3">
    <mergeCell ref="A3:E3"/>
    <mergeCell ref="A2:E2"/>
    <mergeCell ref="A99:B99"/>
  </mergeCells>
  <pageMargins left="0.70866141732283472" right="0.70866141732283472" top="0.74803149606299213" bottom="0.55118110236220474" header="0.31496062992125984" footer="0.31496062992125984"/>
  <pageSetup paperSize="9" scale="57" fitToHeight="0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2024-2025</vt:lpstr>
      <vt:lpstr>'9 месяцев 2024-2025'!Область_печати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2025-10-17T07:51:35Z</dcterms:modified>
</cp:coreProperties>
</file>